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192.168.30.5\Data_in6\■■入稿-戻り■■\j_Journal of Pediatric Cardiology and Cardiac Surgery（小児循環英文誌）\Vol.10 (2026)\Vol.10 No.1 (January 2026)\25-008_OA_Shimada★\"/>
    </mc:Choice>
  </mc:AlternateContent>
  <xr:revisionPtr revIDLastSave="0" documentId="13_ncr:1_{D5E0E41B-8B76-45EB-AC3D-4854DD97FDF8}" xr6:coauthVersionLast="47" xr6:coauthVersionMax="47" xr10:uidLastSave="{00000000-0000-0000-0000-000000000000}"/>
  <bookViews>
    <workbookView xWindow="-120" yWindow="-120" windowWidth="29040" windowHeight="15720" xr2:uid="{36CEEC72-BA39-4346-826D-3F90920D9541}"/>
  </bookViews>
  <sheets>
    <sheet name="Data of Fig.2" sheetId="1" r:id="rId1"/>
  </sheets>
  <definedNames>
    <definedName name="_xlnm._FilterDatabase" localSheetId="0" hidden="1">'Data of Fig.2'!$A$2:$R$15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10" i="1"/>
  <c r="B11" i="1"/>
  <c r="B12" i="1"/>
  <c r="B13" i="1"/>
  <c r="B14" i="1"/>
  <c r="B15" i="1"/>
</calcChain>
</file>

<file path=xl/sharedStrings.xml><?xml version="1.0" encoding="utf-8"?>
<sst xmlns="http://schemas.openxmlformats.org/spreadsheetml/2006/main" count="124" uniqueCount="64">
  <si>
    <t>Pre-capillary PH</t>
  </si>
  <si>
    <t>DORV repair</t>
    <phoneticPr fontId="1"/>
  </si>
  <si>
    <t>Isolated post-capillary PH</t>
  </si>
  <si>
    <t>VSD closure</t>
    <phoneticPr fontId="1"/>
  </si>
  <si>
    <t>Unclassified PH</t>
  </si>
  <si>
    <t>I10</t>
  </si>
  <si>
    <t>I9</t>
  </si>
  <si>
    <t>I8</t>
  </si>
  <si>
    <t>I7</t>
  </si>
  <si>
    <t>I6</t>
  </si>
  <si>
    <t>I5</t>
  </si>
  <si>
    <t>I4</t>
  </si>
  <si>
    <t>I3</t>
  </si>
  <si>
    <t>I1</t>
    <phoneticPr fontId="1"/>
  </si>
  <si>
    <t>W3</t>
    <phoneticPr fontId="1"/>
  </si>
  <si>
    <t>W2</t>
    <phoneticPr fontId="1"/>
  </si>
  <si>
    <t>W1</t>
    <phoneticPr fontId="1"/>
  </si>
  <si>
    <t>Hemodynamic definition</t>
    <phoneticPr fontId="1"/>
  </si>
  <si>
    <t>Gender</t>
    <phoneticPr fontId="1"/>
  </si>
  <si>
    <t>Patient Number</t>
    <phoneticPr fontId="1"/>
  </si>
  <si>
    <t>Male</t>
  </si>
  <si>
    <t>Female</t>
  </si>
  <si>
    <t>Trisomy 21</t>
  </si>
  <si>
    <t>-</t>
  </si>
  <si>
    <t>-</t>
    <phoneticPr fontId="1"/>
  </si>
  <si>
    <t>restrictive cardiomyopathy</t>
    <phoneticPr fontId="1"/>
  </si>
  <si>
    <t>postoperative total anomalous pulmonary venous return</t>
    <phoneticPr fontId="1"/>
  </si>
  <si>
    <t>tricuspid stenosis,  hypoplastic right ventricle, postoperative VSD and ASD</t>
    <phoneticPr fontId="1"/>
  </si>
  <si>
    <t>postoperative VSD</t>
    <phoneticPr fontId="1"/>
  </si>
  <si>
    <t>cAVSD, pulmonary artery banding</t>
    <phoneticPr fontId="1"/>
  </si>
  <si>
    <t>congenital diaphragmatic hernia</t>
    <phoneticPr fontId="1"/>
  </si>
  <si>
    <t>mPAP, the former</t>
    <phoneticPr fontId="1"/>
  </si>
  <si>
    <t>PVRI, the former</t>
    <phoneticPr fontId="1"/>
  </si>
  <si>
    <t>PAWP, the former</t>
    <phoneticPr fontId="1"/>
  </si>
  <si>
    <t>Qp/Qs, the former</t>
    <phoneticPr fontId="1"/>
  </si>
  <si>
    <t>Operation during the two examinations</t>
    <phoneticPr fontId="1"/>
  </si>
  <si>
    <t>PH medication during the two examinations</t>
    <phoneticPr fontId="1"/>
  </si>
  <si>
    <t>Tadalafil, Macitentan</t>
    <phoneticPr fontId="1"/>
  </si>
  <si>
    <t>convert Bosentan to Macitentan</t>
    <phoneticPr fontId="1"/>
  </si>
  <si>
    <t>postoperative TOF, MR (moderate)</t>
    <phoneticPr fontId="1"/>
  </si>
  <si>
    <t>pulmonary valve replacement</t>
    <phoneticPr fontId="1"/>
  </si>
  <si>
    <t>Damus-Kaye-Stansel procedure, Rastelli procedure</t>
    <phoneticPr fontId="1"/>
  </si>
  <si>
    <t>cAVSD repair</t>
    <phoneticPr fontId="1"/>
  </si>
  <si>
    <t>I2</t>
  </si>
  <si>
    <t>-</t>
    <phoneticPr fontId="1"/>
  </si>
  <si>
    <t>postoperative PDA, MR (moderate)</t>
    <phoneticPr fontId="1"/>
  </si>
  <si>
    <t>DORV, pulmonary stenosis</t>
    <phoneticPr fontId="1"/>
  </si>
  <si>
    <t>VSD, pulmonary artery banding</t>
    <phoneticPr fontId="1"/>
  </si>
  <si>
    <t>DORV (false Taussig-Bing Anomaly), pulmonary stenosis</t>
    <phoneticPr fontId="1"/>
  </si>
  <si>
    <t>Age at diagnosis of mild PH (years)</t>
    <phoneticPr fontId="1"/>
  </si>
  <si>
    <t>Duration between the examinations (months)</t>
    <phoneticPr fontId="1"/>
  </si>
  <si>
    <t>Chromosomal Abnormality</t>
    <phoneticPr fontId="1"/>
  </si>
  <si>
    <t>Rheumatic fever, MR (severe)</t>
    <phoneticPr fontId="1"/>
  </si>
  <si>
    <t>Cardiac diagnosis at diagnosis of mild PH</t>
    <phoneticPr fontId="1"/>
  </si>
  <si>
    <t>postoperative VSD, superior vena cava stenosis</t>
    <phoneticPr fontId="1"/>
  </si>
  <si>
    <t>Respiratory disease  at diagnosis of mild PH</t>
    <phoneticPr fontId="1"/>
  </si>
  <si>
    <t>pulmonary lymphangiectasia</t>
    <phoneticPr fontId="1"/>
  </si>
  <si>
    <t>superior vena cava repair</t>
    <phoneticPr fontId="1"/>
  </si>
  <si>
    <t>mPAP, the latter</t>
    <phoneticPr fontId="1"/>
  </si>
  <si>
    <t>PVRI, the latter</t>
    <phoneticPr fontId="1"/>
  </si>
  <si>
    <t>PAWP, the latter</t>
    <phoneticPr fontId="1"/>
  </si>
  <si>
    <t>Qp/Qs, the latter</t>
    <phoneticPr fontId="1"/>
  </si>
  <si>
    <t>Supplemental data. Details of the patients in this study</t>
    <phoneticPr fontId="1"/>
  </si>
  <si>
    <t>PH, pulmonary hypertension; mPAP, mean pulmonary arterial pressure; PVRI, pulmonary vascular resistance index; PAWP, pulmonary arterial wedge pressure; Qp/Qs, pulmonary-systemic blood flow ratio; TOF, tetralogy of Fallot; PDA, patent ductus arteriosus; MR, mitral valve regurgitation; DORV, double-outlet right ventricle; VSD, ventricular septal defect; ASD, atrial septal defect; cAVSD, complete atrioventricular septal defect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</si>
</sst>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);[Red]\(0.0\)"/>
    <numFmt numFmtId="177" formatCode="0_);[Red]\(0\)"/>
    <numFmt numFmtId="178" formatCode="0.0_ "/>
    <numFmt numFmtId="179" formatCode="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1" xfId="0" applyFont="1" applyFill="1" applyBorder="1" applyAlignment="1">
      <alignment horizontal="left" vertical="center"/>
    </xf>
    <xf numFmtId="178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7" fontId="0" fillId="0" borderId="1" xfId="0" applyNumberFormat="1" applyFill="1" applyBorder="1" applyAlignment="1">
      <alignment horizontal="center" vertical="center"/>
    </xf>
    <xf numFmtId="177" fontId="0" fillId="0" borderId="1" xfId="0" applyNumberForma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7" fontId="0" fillId="0" borderId="0" xfId="0" applyNumberFormat="1" applyFill="1">
      <alignment vertical="center"/>
    </xf>
    <xf numFmtId="0" fontId="3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79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A20FE-6108-4719-B93A-D00020E3D7C0}">
  <sheetPr>
    <pageSetUpPr fitToPage="1"/>
  </sheetPr>
  <dimension ref="A1:R16"/>
  <sheetViews>
    <sheetView tabSelected="1" zoomScale="80" zoomScaleNormal="80" workbookViewId="0">
      <selection activeCell="A17" sqref="A17"/>
    </sheetView>
  </sheetViews>
  <sheetFormatPr defaultColWidth="8.875" defaultRowHeight="18.75" x14ac:dyDescent="0.4"/>
  <cols>
    <col min="1" max="1" width="15" style="10" customWidth="1"/>
    <col min="2" max="2" width="36.375" style="11" customWidth="1"/>
    <col min="3" max="3" width="11.75" style="10" bestFit="1" customWidth="1"/>
    <col min="4" max="4" width="41.625" style="12" bestFit="1" customWidth="1"/>
    <col min="5" max="5" width="26.25" style="10" bestFit="1" customWidth="1"/>
    <col min="6" max="6" width="72.5" style="13" bestFit="1" customWidth="1"/>
    <col min="7" max="7" width="50.25" style="10" bestFit="1" customWidth="1"/>
    <col min="8" max="8" width="50.625" style="10" bestFit="1" customWidth="1"/>
    <col min="9" max="9" width="48" style="10" bestFit="1" customWidth="1"/>
    <col min="10" max="10" width="22.75" style="14" bestFit="1" customWidth="1"/>
    <col min="11" max="11" width="20.75" style="14" bestFit="1" customWidth="1"/>
    <col min="12" max="12" width="21.75" style="15" bestFit="1" customWidth="1"/>
    <col min="13" max="13" width="19.875" style="15" bestFit="1" customWidth="1"/>
    <col min="14" max="14" width="23" style="14" bestFit="1" customWidth="1"/>
    <col min="15" max="15" width="20.875" style="14" bestFit="1" customWidth="1"/>
    <col min="16" max="16" width="23.25" style="15" bestFit="1" customWidth="1"/>
    <col min="17" max="17" width="21.375" style="15" bestFit="1" customWidth="1"/>
    <col min="18" max="18" width="25.75" style="9" bestFit="1" customWidth="1"/>
    <col min="19" max="16384" width="8.875" style="9"/>
  </cols>
  <sheetData>
    <row r="1" spans="1:18" x14ac:dyDescent="0.4">
      <c r="A1" s="1" t="s">
        <v>62</v>
      </c>
      <c r="B1" s="2"/>
      <c r="C1" s="3"/>
      <c r="D1" s="4"/>
      <c r="E1" s="3"/>
      <c r="F1" s="5"/>
      <c r="G1" s="3"/>
      <c r="H1" s="3"/>
      <c r="I1" s="3"/>
      <c r="J1" s="6"/>
      <c r="K1" s="6"/>
      <c r="L1" s="7"/>
      <c r="M1" s="7"/>
      <c r="N1" s="6"/>
      <c r="O1" s="6"/>
      <c r="P1" s="7"/>
      <c r="Q1" s="7"/>
      <c r="R1" s="8"/>
    </row>
    <row r="2" spans="1:18" x14ac:dyDescent="0.4">
      <c r="A2" s="3" t="s">
        <v>19</v>
      </c>
      <c r="B2" s="2" t="s">
        <v>49</v>
      </c>
      <c r="C2" s="3" t="s">
        <v>18</v>
      </c>
      <c r="D2" s="4" t="s">
        <v>50</v>
      </c>
      <c r="E2" s="3" t="s">
        <v>51</v>
      </c>
      <c r="F2" s="5" t="s">
        <v>53</v>
      </c>
      <c r="G2" s="3" t="s">
        <v>55</v>
      </c>
      <c r="H2" s="3" t="s">
        <v>35</v>
      </c>
      <c r="I2" s="3" t="s">
        <v>36</v>
      </c>
      <c r="J2" s="6" t="s">
        <v>31</v>
      </c>
      <c r="K2" s="6" t="s">
        <v>58</v>
      </c>
      <c r="L2" s="7" t="s">
        <v>32</v>
      </c>
      <c r="M2" s="7" t="s">
        <v>59</v>
      </c>
      <c r="N2" s="6" t="s">
        <v>33</v>
      </c>
      <c r="O2" s="6" t="s">
        <v>60</v>
      </c>
      <c r="P2" s="7" t="s">
        <v>34</v>
      </c>
      <c r="Q2" s="7" t="s">
        <v>61</v>
      </c>
      <c r="R2" s="8" t="s">
        <v>17</v>
      </c>
    </row>
    <row r="3" spans="1:18" x14ac:dyDescent="0.4">
      <c r="A3" s="10" t="s">
        <v>16</v>
      </c>
      <c r="B3" s="11">
        <f>15+3/12</f>
        <v>15.25</v>
      </c>
      <c r="C3" s="10" t="s">
        <v>20</v>
      </c>
      <c r="D3" s="12">
        <v>70</v>
      </c>
      <c r="E3" s="10" t="s">
        <v>22</v>
      </c>
      <c r="F3" s="13" t="s">
        <v>39</v>
      </c>
      <c r="G3" s="10" t="s">
        <v>56</v>
      </c>
      <c r="H3" s="10" t="s">
        <v>40</v>
      </c>
      <c r="I3" s="10" t="s">
        <v>38</v>
      </c>
      <c r="J3" s="14">
        <v>23</v>
      </c>
      <c r="K3" s="14">
        <v>25</v>
      </c>
      <c r="L3" s="15">
        <v>4.3</v>
      </c>
      <c r="M3" s="15">
        <v>5.2</v>
      </c>
      <c r="N3" s="16">
        <v>12</v>
      </c>
      <c r="O3" s="14">
        <v>14</v>
      </c>
      <c r="P3" s="15">
        <v>1</v>
      </c>
      <c r="Q3" s="15">
        <v>1</v>
      </c>
      <c r="R3" s="9" t="s">
        <v>0</v>
      </c>
    </row>
    <row r="4" spans="1:18" x14ac:dyDescent="0.4">
      <c r="A4" s="10" t="s">
        <v>15</v>
      </c>
      <c r="B4" s="11">
        <f>7+2/12</f>
        <v>7.166666666666667</v>
      </c>
      <c r="C4" s="10" t="s">
        <v>21</v>
      </c>
      <c r="D4" s="12">
        <v>34</v>
      </c>
      <c r="E4" s="10" t="s">
        <v>24</v>
      </c>
      <c r="F4" s="13" t="s">
        <v>25</v>
      </c>
      <c r="G4" s="10" t="s">
        <v>23</v>
      </c>
      <c r="H4" s="10" t="s">
        <v>24</v>
      </c>
      <c r="I4" s="10" t="s">
        <v>44</v>
      </c>
      <c r="J4" s="16">
        <v>22.5</v>
      </c>
      <c r="K4" s="16">
        <v>30</v>
      </c>
      <c r="L4" s="15">
        <v>0.8</v>
      </c>
      <c r="M4" s="15">
        <v>3.6</v>
      </c>
      <c r="N4" s="16">
        <v>19.5</v>
      </c>
      <c r="O4" s="16">
        <v>21.5</v>
      </c>
      <c r="P4" s="15">
        <v>1</v>
      </c>
      <c r="Q4" s="15">
        <v>1</v>
      </c>
      <c r="R4" s="9" t="s">
        <v>2</v>
      </c>
    </row>
    <row r="5" spans="1:18" x14ac:dyDescent="0.4">
      <c r="A5" s="10" t="s">
        <v>14</v>
      </c>
      <c r="B5" s="11">
        <f>6+4/12</f>
        <v>6.333333333333333</v>
      </c>
      <c r="C5" s="10" t="s">
        <v>21</v>
      </c>
      <c r="D5" s="12">
        <v>35</v>
      </c>
      <c r="E5" s="10" t="s">
        <v>24</v>
      </c>
      <c r="F5" s="13" t="s">
        <v>45</v>
      </c>
      <c r="G5" s="10" t="s">
        <v>23</v>
      </c>
      <c r="H5" s="10" t="s">
        <v>24</v>
      </c>
      <c r="I5" s="10" t="s">
        <v>44</v>
      </c>
      <c r="J5" s="17">
        <v>20.5</v>
      </c>
      <c r="K5" s="18">
        <v>22</v>
      </c>
      <c r="L5" s="15">
        <v>2.2999999999999998</v>
      </c>
      <c r="M5" s="15">
        <v>2.2000000000000002</v>
      </c>
      <c r="N5" s="16">
        <v>12.5</v>
      </c>
      <c r="O5" s="16">
        <v>14</v>
      </c>
      <c r="P5" s="15">
        <v>1</v>
      </c>
      <c r="Q5" s="15">
        <v>1</v>
      </c>
      <c r="R5" s="9" t="s">
        <v>4</v>
      </c>
    </row>
    <row r="6" spans="1:18" x14ac:dyDescent="0.4">
      <c r="A6" s="10" t="s">
        <v>13</v>
      </c>
      <c r="B6" s="11">
        <f>1/12</f>
        <v>8.3333333333333329E-2</v>
      </c>
      <c r="C6" s="10" t="s">
        <v>20</v>
      </c>
      <c r="D6" s="12">
        <v>160</v>
      </c>
      <c r="E6" s="10" t="s">
        <v>24</v>
      </c>
      <c r="F6" s="13" t="s">
        <v>26</v>
      </c>
      <c r="G6" s="10" t="s">
        <v>23</v>
      </c>
      <c r="H6" s="10" t="s">
        <v>24</v>
      </c>
      <c r="I6" s="10" t="s">
        <v>44</v>
      </c>
      <c r="J6" s="17">
        <v>20.5</v>
      </c>
      <c r="K6" s="18">
        <v>18</v>
      </c>
      <c r="L6" s="15">
        <v>3.6</v>
      </c>
      <c r="M6" s="15">
        <v>1.1000000000000001</v>
      </c>
      <c r="N6" s="14">
        <v>8.5</v>
      </c>
      <c r="O6" s="14">
        <v>14.5</v>
      </c>
      <c r="P6" s="15">
        <v>1</v>
      </c>
      <c r="Q6" s="15">
        <v>1</v>
      </c>
      <c r="R6" s="9" t="s">
        <v>0</v>
      </c>
    </row>
    <row r="7" spans="1:18" x14ac:dyDescent="0.4">
      <c r="A7" s="10" t="s">
        <v>43</v>
      </c>
      <c r="B7" s="11">
        <f>7+8/12</f>
        <v>7.666666666666667</v>
      </c>
      <c r="C7" s="10" t="s">
        <v>20</v>
      </c>
      <c r="D7" s="12">
        <v>8</v>
      </c>
      <c r="E7" s="10" t="s">
        <v>24</v>
      </c>
      <c r="F7" s="13" t="s">
        <v>52</v>
      </c>
      <c r="G7" s="10" t="s">
        <v>23</v>
      </c>
      <c r="H7" s="10" t="s">
        <v>24</v>
      </c>
      <c r="I7" s="10" t="s">
        <v>44</v>
      </c>
      <c r="J7" s="14">
        <v>24.5</v>
      </c>
      <c r="K7" s="16">
        <v>10</v>
      </c>
      <c r="L7" s="15">
        <v>2</v>
      </c>
      <c r="M7" s="15">
        <v>1.3</v>
      </c>
      <c r="N7" s="16">
        <v>15.5</v>
      </c>
      <c r="O7" s="14">
        <v>5</v>
      </c>
      <c r="P7" s="15">
        <v>1</v>
      </c>
      <c r="Q7" s="15">
        <v>1</v>
      </c>
      <c r="R7" s="9" t="s">
        <v>2</v>
      </c>
    </row>
    <row r="8" spans="1:18" x14ac:dyDescent="0.4">
      <c r="A8" s="10" t="s">
        <v>12</v>
      </c>
      <c r="B8" s="11">
        <f>1+1/12</f>
        <v>1.0833333333333333</v>
      </c>
      <c r="C8" s="10" t="s">
        <v>20</v>
      </c>
      <c r="D8" s="12">
        <v>54</v>
      </c>
      <c r="E8" s="10" t="s">
        <v>24</v>
      </c>
      <c r="F8" s="13" t="s">
        <v>48</v>
      </c>
      <c r="G8" s="10" t="s">
        <v>23</v>
      </c>
      <c r="H8" s="10" t="s">
        <v>41</v>
      </c>
      <c r="I8" s="10" t="s">
        <v>44</v>
      </c>
      <c r="J8" s="14">
        <v>23</v>
      </c>
      <c r="K8" s="16">
        <v>16</v>
      </c>
      <c r="L8" s="15">
        <v>3.2</v>
      </c>
      <c r="M8" s="15">
        <v>1.7</v>
      </c>
      <c r="N8" s="14">
        <v>7.5</v>
      </c>
      <c r="O8" s="14">
        <v>10</v>
      </c>
      <c r="P8" s="15">
        <v>0.8</v>
      </c>
      <c r="Q8" s="15">
        <v>1</v>
      </c>
      <c r="R8" s="9" t="s">
        <v>0</v>
      </c>
    </row>
    <row r="9" spans="1:18" x14ac:dyDescent="0.4">
      <c r="A9" s="10" t="s">
        <v>11</v>
      </c>
      <c r="B9" s="11">
        <v>12.666666666666666</v>
      </c>
      <c r="C9" s="10" t="s">
        <v>21</v>
      </c>
      <c r="D9" s="12">
        <v>86</v>
      </c>
      <c r="E9" s="10" t="s">
        <v>24</v>
      </c>
      <c r="F9" s="13" t="s">
        <v>27</v>
      </c>
      <c r="G9" s="10" t="s">
        <v>23</v>
      </c>
      <c r="H9" s="10" t="s">
        <v>24</v>
      </c>
      <c r="I9" s="10" t="s">
        <v>44</v>
      </c>
      <c r="J9" s="14">
        <v>20.5</v>
      </c>
      <c r="K9" s="16">
        <v>11</v>
      </c>
      <c r="L9" s="15">
        <v>2.6</v>
      </c>
      <c r="M9" s="15">
        <v>0.9</v>
      </c>
      <c r="N9" s="14">
        <v>12.5</v>
      </c>
      <c r="O9" s="14">
        <v>9</v>
      </c>
      <c r="P9" s="15">
        <v>1</v>
      </c>
      <c r="Q9" s="15">
        <v>1</v>
      </c>
      <c r="R9" s="9" t="s">
        <v>4</v>
      </c>
    </row>
    <row r="10" spans="1:18" x14ac:dyDescent="0.4">
      <c r="A10" s="10" t="s">
        <v>10</v>
      </c>
      <c r="B10" s="11">
        <f>8/12</f>
        <v>0.66666666666666663</v>
      </c>
      <c r="C10" s="10" t="s">
        <v>20</v>
      </c>
      <c r="D10" s="12">
        <v>65</v>
      </c>
      <c r="E10" s="10" t="s">
        <v>24</v>
      </c>
      <c r="F10" s="13" t="s">
        <v>54</v>
      </c>
      <c r="G10" s="10" t="s">
        <v>23</v>
      </c>
      <c r="H10" s="10" t="s">
        <v>57</v>
      </c>
      <c r="I10" s="10" t="s">
        <v>44</v>
      </c>
      <c r="J10" s="15">
        <v>22.5</v>
      </c>
      <c r="K10" s="19">
        <v>15</v>
      </c>
      <c r="L10" s="15">
        <v>2.7</v>
      </c>
      <c r="M10" s="15">
        <v>1.5</v>
      </c>
      <c r="N10" s="19">
        <v>8</v>
      </c>
      <c r="O10" s="19">
        <v>9</v>
      </c>
      <c r="P10" s="15">
        <v>1.1000000000000001</v>
      </c>
      <c r="Q10" s="15">
        <v>1</v>
      </c>
      <c r="R10" s="9" t="s">
        <v>0</v>
      </c>
    </row>
    <row r="11" spans="1:18" x14ac:dyDescent="0.4">
      <c r="A11" s="10" t="s">
        <v>9</v>
      </c>
      <c r="B11" s="11">
        <f>11/12</f>
        <v>0.91666666666666663</v>
      </c>
      <c r="C11" s="10" t="s">
        <v>20</v>
      </c>
      <c r="D11" s="12">
        <v>18</v>
      </c>
      <c r="E11" s="10" t="s">
        <v>22</v>
      </c>
      <c r="F11" s="13" t="s">
        <v>29</v>
      </c>
      <c r="G11" s="10" t="s">
        <v>23</v>
      </c>
      <c r="H11" s="10" t="s">
        <v>42</v>
      </c>
      <c r="I11" s="10" t="s">
        <v>44</v>
      </c>
      <c r="J11" s="14">
        <v>23</v>
      </c>
      <c r="K11" s="16">
        <v>17.5</v>
      </c>
      <c r="L11" s="15">
        <v>2.1</v>
      </c>
      <c r="M11" s="15">
        <v>2.2000000000000002</v>
      </c>
      <c r="N11" s="14">
        <v>8.5</v>
      </c>
      <c r="O11" s="14">
        <v>8</v>
      </c>
      <c r="P11" s="15">
        <v>1.7</v>
      </c>
      <c r="Q11" s="15">
        <v>1</v>
      </c>
      <c r="R11" s="9" t="s">
        <v>4</v>
      </c>
    </row>
    <row r="12" spans="1:18" x14ac:dyDescent="0.4">
      <c r="A12" s="10" t="s">
        <v>8</v>
      </c>
      <c r="B12" s="11">
        <f>5/12</f>
        <v>0.41666666666666669</v>
      </c>
      <c r="C12" s="10" t="s">
        <v>20</v>
      </c>
      <c r="D12" s="12">
        <v>89</v>
      </c>
      <c r="E12" s="10" t="s">
        <v>24</v>
      </c>
      <c r="F12" s="13" t="s">
        <v>47</v>
      </c>
      <c r="G12" s="10" t="s">
        <v>23</v>
      </c>
      <c r="H12" s="10" t="s">
        <v>3</v>
      </c>
      <c r="I12" s="10" t="s">
        <v>44</v>
      </c>
      <c r="J12" s="14">
        <v>21.5</v>
      </c>
      <c r="K12" s="16">
        <v>15</v>
      </c>
      <c r="L12" s="15">
        <v>2.2999999999999998</v>
      </c>
      <c r="M12" s="15">
        <v>1.1000000000000001</v>
      </c>
      <c r="N12" s="16">
        <v>15</v>
      </c>
      <c r="O12" s="14">
        <v>8</v>
      </c>
      <c r="P12" s="15">
        <v>1.1000000000000001</v>
      </c>
      <c r="Q12" s="15">
        <v>1</v>
      </c>
      <c r="R12" s="9" t="s">
        <v>2</v>
      </c>
    </row>
    <row r="13" spans="1:18" x14ac:dyDescent="0.4">
      <c r="A13" s="10" t="s">
        <v>7</v>
      </c>
      <c r="B13" s="11">
        <f>10/12</f>
        <v>0.83333333333333337</v>
      </c>
      <c r="C13" s="10" t="s">
        <v>21</v>
      </c>
      <c r="D13" s="12">
        <v>103</v>
      </c>
      <c r="E13" s="10" t="s">
        <v>22</v>
      </c>
      <c r="F13" s="13" t="s">
        <v>46</v>
      </c>
      <c r="G13" s="10" t="s">
        <v>23</v>
      </c>
      <c r="H13" s="10" t="s">
        <v>1</v>
      </c>
      <c r="I13" s="10" t="s">
        <v>44</v>
      </c>
      <c r="J13" s="14">
        <v>20.5</v>
      </c>
      <c r="K13" s="16">
        <v>12</v>
      </c>
      <c r="L13" s="15">
        <v>3</v>
      </c>
      <c r="M13" s="15">
        <v>2.2999999999999998</v>
      </c>
      <c r="N13" s="14">
        <v>7</v>
      </c>
      <c r="O13" s="14">
        <v>4.5</v>
      </c>
      <c r="P13" s="15">
        <v>1.08</v>
      </c>
      <c r="Q13" s="15">
        <v>1</v>
      </c>
      <c r="R13" s="9" t="s">
        <v>0</v>
      </c>
    </row>
    <row r="14" spans="1:18" x14ac:dyDescent="0.4">
      <c r="A14" s="10" t="s">
        <v>6</v>
      </c>
      <c r="B14" s="11">
        <f>5+5/12</f>
        <v>5.416666666666667</v>
      </c>
      <c r="C14" s="10" t="s">
        <v>21</v>
      </c>
      <c r="D14" s="12">
        <v>75</v>
      </c>
      <c r="E14" s="10" t="s">
        <v>24</v>
      </c>
      <c r="F14" s="13" t="s">
        <v>28</v>
      </c>
      <c r="G14" s="10" t="s">
        <v>30</v>
      </c>
      <c r="H14" s="10" t="s">
        <v>24</v>
      </c>
      <c r="I14" s="10" t="s">
        <v>37</v>
      </c>
      <c r="J14" s="14">
        <v>21</v>
      </c>
      <c r="K14" s="16">
        <v>18.5</v>
      </c>
      <c r="L14" s="15">
        <v>3.4</v>
      </c>
      <c r="M14" s="15">
        <v>3.5</v>
      </c>
      <c r="N14" s="14">
        <v>5</v>
      </c>
      <c r="O14" s="14">
        <v>7</v>
      </c>
      <c r="P14" s="15">
        <v>1</v>
      </c>
      <c r="Q14" s="15">
        <v>1</v>
      </c>
      <c r="R14" s="9" t="s">
        <v>0</v>
      </c>
    </row>
    <row r="15" spans="1:18" x14ac:dyDescent="0.4">
      <c r="A15" s="3" t="s">
        <v>5</v>
      </c>
      <c r="B15" s="2">
        <f>2+4/12</f>
        <v>2.3333333333333335</v>
      </c>
      <c r="C15" s="3" t="s">
        <v>21</v>
      </c>
      <c r="D15" s="4">
        <v>14</v>
      </c>
      <c r="E15" s="3" t="s">
        <v>22</v>
      </c>
      <c r="F15" s="5" t="s">
        <v>29</v>
      </c>
      <c r="G15" s="3" t="s">
        <v>23</v>
      </c>
      <c r="H15" s="3" t="s">
        <v>42</v>
      </c>
      <c r="I15" s="3" t="s">
        <v>44</v>
      </c>
      <c r="J15" s="6">
        <v>21.5</v>
      </c>
      <c r="K15" s="20">
        <v>19</v>
      </c>
      <c r="L15" s="7">
        <v>4.2</v>
      </c>
      <c r="M15" s="7">
        <v>2.9</v>
      </c>
      <c r="N15" s="6">
        <v>7.5</v>
      </c>
      <c r="O15" s="6">
        <v>8</v>
      </c>
      <c r="P15" s="7">
        <v>0.82</v>
      </c>
      <c r="Q15" s="7">
        <v>1</v>
      </c>
      <c r="R15" s="8" t="s">
        <v>0</v>
      </c>
    </row>
    <row r="16" spans="1:18" x14ac:dyDescent="0.4">
      <c r="A16" s="21" t="s">
        <v>63</v>
      </c>
    </row>
  </sheetData>
  <phoneticPr fontId="1"/>
  <pageMargins left="0.7" right="0.7" top="0.75" bottom="0.75" header="0.3" footer="0.3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 of Fig.2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空知 島田</dc:creator>
  <cp:lastModifiedBy>編集事務局</cp:lastModifiedBy>
  <cp:lastPrinted>2024-09-13T05:08:09Z</cp:lastPrinted>
  <dcterms:created xsi:type="dcterms:W3CDTF">2024-09-12T10:43:18Z</dcterms:created>
  <dcterms:modified xsi:type="dcterms:W3CDTF">2026-01-15T07:16:27Z</dcterms:modified>
</cp:coreProperties>
</file>